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ropbox\AGUAS DECIMA\PD 2023\PD A.Décima_03_2025\Tablas Excel Informe\"/>
    </mc:Choice>
  </mc:AlternateContent>
  <xr:revisionPtr revIDLastSave="0" documentId="13_ncr:1_{091334D8-733A-41A6-8C68-E324C15EE700}" xr6:coauthVersionLast="47" xr6:coauthVersionMax="47" xr10:uidLastSave="{00000000-0000-0000-0000-000000000000}"/>
  <bookViews>
    <workbookView xWindow="28680" yWindow="-120" windowWidth="29040" windowHeight="15990" xr2:uid="{71A6BE4E-09F0-43BF-98AF-863088F45830}"/>
  </bookViews>
  <sheets>
    <sheet name="Cronograma Base " sheetId="1" r:id="rId1"/>
    <sheet name="Hoja2" sheetId="2" r:id="rId2"/>
    <sheet name="Hoja3" sheetId="3" r:id="rId3"/>
    <sheet name="Hoja4" sheetId="4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3" i="1" l="1"/>
  <c r="E62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2" i="1"/>
  <c r="E41" i="1"/>
  <c r="E40" i="1"/>
  <c r="E39" i="1"/>
  <c r="E38" i="1"/>
  <c r="E37" i="1"/>
  <c r="E36" i="1"/>
  <c r="E32" i="1"/>
  <c r="E31" i="1"/>
  <c r="E30" i="1"/>
  <c r="E18" i="1"/>
  <c r="E16" i="1"/>
  <c r="E15" i="1"/>
  <c r="E14" i="1"/>
  <c r="E13" i="1"/>
  <c r="E12" i="1"/>
  <c r="E11" i="1"/>
  <c r="E10" i="1"/>
  <c r="E26" i="1"/>
  <c r="E20" i="1"/>
  <c r="E9" i="1"/>
  <c r="E64" i="1" l="1"/>
  <c r="E27" i="1"/>
  <c r="E28" i="1"/>
  <c r="E21" i="1"/>
  <c r="E29" i="1"/>
  <c r="E22" i="1"/>
  <c r="E23" i="1"/>
  <c r="E24" i="1"/>
  <c r="E25" i="1"/>
  <c r="E43" i="1"/>
  <c r="E17" i="1"/>
  <c r="E33" i="1" l="1"/>
  <c r="E34" i="1" s="1"/>
  <c r="E35" i="1" l="1"/>
  <c r="E61" i="1" s="1"/>
  <c r="E65" i="1" s="1"/>
</calcChain>
</file>

<file path=xl/sharedStrings.xml><?xml version="1.0" encoding="utf-8"?>
<sst xmlns="http://schemas.openxmlformats.org/spreadsheetml/2006/main" count="131" uniqueCount="103">
  <si>
    <t>Etapa</t>
  </si>
  <si>
    <t>Obra</t>
  </si>
  <si>
    <t>Descripción</t>
  </si>
  <si>
    <t>Inversión Total</t>
  </si>
  <si>
    <t>(UF)</t>
  </si>
  <si>
    <t>Año</t>
  </si>
  <si>
    <t>Inicio</t>
  </si>
  <si>
    <t>Término</t>
  </si>
  <si>
    <t>Producción</t>
  </si>
  <si>
    <t>PEAP Cuesta de Soto</t>
  </si>
  <si>
    <t>Cambio de bombas</t>
  </si>
  <si>
    <t>PTAP Cuesta de Soto</t>
  </si>
  <si>
    <t>Módulo adicional (65 l/s)</t>
  </si>
  <si>
    <t>Cloración PTAP Cuesta de Soto</t>
  </si>
  <si>
    <t>Instalación equipo clorador (65 l/s)</t>
  </si>
  <si>
    <t>Fluoración PTAP Cuesta de Soto</t>
  </si>
  <si>
    <t>Instalación equipo fluorador (65 l/s)</t>
  </si>
  <si>
    <t>Macromedidor</t>
  </si>
  <si>
    <t>Salida PEAP Cuesta de Soto. D=600mm</t>
  </si>
  <si>
    <t>Aducción Cuesta de Soto a Estanques Inés de Suárez. D=400mm</t>
  </si>
  <si>
    <t>Aducción PTAP Llancahue a Estanque Picarte. D=700mm</t>
  </si>
  <si>
    <t>Aducción PTAPCuesta de Soto a Estanque Picarte. D=700mm</t>
  </si>
  <si>
    <t>Subtotal</t>
  </si>
  <si>
    <t>Distribución</t>
  </si>
  <si>
    <t>Grifos</t>
  </si>
  <si>
    <t>HDPE; D=450mm; L=1.000m</t>
  </si>
  <si>
    <t>HDPE; D=450mm; L=710m</t>
  </si>
  <si>
    <t>HDPE; D=450mm; L=240m</t>
  </si>
  <si>
    <t>HDPE; D=450mm; L=330m</t>
  </si>
  <si>
    <t>HDPE; D=500mm; L=370m</t>
  </si>
  <si>
    <t>HDPE; D=500mm; L=800m</t>
  </si>
  <si>
    <t>HDPE; D=450mm; L=520m</t>
  </si>
  <si>
    <t>HDPE; D=355mm; L=111m</t>
  </si>
  <si>
    <t>HDPE; D=355mm; L=124m</t>
  </si>
  <si>
    <t>HDPE; D=355mm; L=137m</t>
  </si>
  <si>
    <t>Estanque Inés de Suárez IV</t>
  </si>
  <si>
    <t>V=500 m3, HA, Semienterrado</t>
  </si>
  <si>
    <t>2.000 ml/año</t>
  </si>
  <si>
    <t>Renovación de 2.500 ml/año</t>
  </si>
  <si>
    <t>Recolección</t>
  </si>
  <si>
    <t>PEAS San Martin</t>
  </si>
  <si>
    <t>PEAS Bosque Sur</t>
  </si>
  <si>
    <t>PEAS Bueras</t>
  </si>
  <si>
    <t>PEAS Meridiem</t>
  </si>
  <si>
    <t>PEAS Austral</t>
  </si>
  <si>
    <t>PEAS Miraflores</t>
  </si>
  <si>
    <t>Habilitación de by-pass</t>
  </si>
  <si>
    <t>PEAS Los Pelues</t>
  </si>
  <si>
    <t>Renovación de manifold</t>
  </si>
  <si>
    <t>Refuerzo conducción</t>
  </si>
  <si>
    <t>Extensión de impulsión PEAS</t>
  </si>
  <si>
    <t xml:space="preserve">Renovación de 1.000 ml/año </t>
  </si>
  <si>
    <t xml:space="preserve">Renovación de 1.500 ml/año </t>
  </si>
  <si>
    <t>Disposición</t>
  </si>
  <si>
    <t>Tratamiento EDAS</t>
  </si>
  <si>
    <t>Ampliación EDAS. 160 l/s.</t>
  </si>
  <si>
    <t>Cloración EDAS</t>
  </si>
  <si>
    <t xml:space="preserve">Equipo adicional cloro gas </t>
  </si>
  <si>
    <t>Instalación de 6 grifos ubicados en: Ramón Picarte 3981; Intersección Ramón Picarte con Las Azaleas; Las Parras frente a Nº17; Intersección Avda España con Pasaje Sevilla; Intersección Avda Balmaceda con Callejón Stolzebach; Calle Nueva frente Nº280 - Villa Los Encinos.</t>
  </si>
  <si>
    <t>Refuerzo de red sector Baquedano, entre nodos PM12-33298 y BB5-22340.</t>
  </si>
  <si>
    <t>Refuerzo red Sector San Luis, entre nodos K5-24 y 74.</t>
  </si>
  <si>
    <t xml:space="preserve">Refuerzo red Sector Carampangue 1, entre nodos CC25-23023 y CC24-22113.   </t>
  </si>
  <si>
    <t>Refuerzo red Sector Carampangue 2,entre nodos CC5-22115 y 70.</t>
  </si>
  <si>
    <t xml:space="preserve">Refuerzo red sector Avda. Alemania, entre nodos CC24-23035 y CC24-23023.          </t>
  </si>
  <si>
    <t xml:space="preserve">Refuerzo Alimentadora Inés de Suárez, entre nodos CC12-24238 y 115.  </t>
  </si>
  <si>
    <t xml:space="preserve">Refuerzo calle Pedro Montt, entre nodos 3488 y CC13-23086. </t>
  </si>
  <si>
    <t>Refuerzo Calle Camilio Herniquez. Etapa 1, entre nodos CC5-22140 y CC5-22149.</t>
  </si>
  <si>
    <t>Refuerzo Calle Camilio Herniquez. Etapa 2, entre nodos CC5-22115 y CC5-22140.</t>
  </si>
  <si>
    <t xml:space="preserve">Refuerzo Calle Chacabuco, entre nodos CC5-22140 y CC24-22143.   </t>
  </si>
  <si>
    <t>Renovación de red (*)</t>
  </si>
  <si>
    <t>Nota:</t>
  </si>
  <si>
    <t xml:space="preserve"> (*) La inversión de renovación de redes AP, según diagnóstico de PR048, se encuentra en ejecución en el año 2024. Se aumentan 500 ml de renovación a contar del año 2025.</t>
  </si>
  <si>
    <t>(**) Los ml de ITV se determinarán según diagnóstico de PR13 sobre la base de la guía de elaboración de PD, año a año. La longitud indicada es estimada.</t>
  </si>
  <si>
    <t>(***) La inversión de renovación de redes AS se encuentra en ejecución para el año 2024. Se aumentan 500 ml de renovación de redes AS a contar del año 2025.</t>
  </si>
  <si>
    <t>(****) A la fecha, esta obra se encuentra ejecutada</t>
  </si>
  <si>
    <t>Generador para PEAP Mahuiza. Pot=60 KVA</t>
  </si>
  <si>
    <t>Inspección televisiva de colectores, según diagnóstico PR013</t>
  </si>
  <si>
    <t>Longitud estimada entre 1.000 y 1.200 ml (abril de cada año) (**)</t>
  </si>
  <si>
    <t>PEAS Balmaceda (***)</t>
  </si>
  <si>
    <t>Instalación de sistema de control de olores en PEAS</t>
  </si>
  <si>
    <t>Kramer I Tramo 2, entre CI Nº1106 y CI Nº 10849. Total= 207 m, D=355 mm</t>
  </si>
  <si>
    <t xml:space="preserve"> Krahmer II Tramo 1, entre CI  Nº 10852 y CI Nº 4164. Total=461 m, D=400 mm</t>
  </si>
  <si>
    <t xml:space="preserve"> Gral. Lagos III, entre CI Nº 2983 y CI Nº 2973. Total=314 m, D=355 mm</t>
  </si>
  <si>
    <t xml:space="preserve"> Baquedano Tramo 1, entre CI Nº 3179 y CI Nº 2946. Total= 448 m,D= 315 mm</t>
  </si>
  <si>
    <t xml:space="preserve"> Balmaceda Tramo 2, entre CI Nº 1007 y CI Nº 1003.  Total=125 m, D=200 mm</t>
  </si>
  <si>
    <t xml:space="preserve"> Monttt - Baquedano Tramo 2,entre CI Nº 3169 y CI Nº 3179.  Total=594 m, D=250 mm</t>
  </si>
  <si>
    <t>Impulsión PEAS Bueras entre PEAS y CI Nº 585.  D=500mm, L=712 m</t>
  </si>
  <si>
    <t>Generador Móvil (*****)</t>
  </si>
  <si>
    <t>Generador para PEAS San Carlos (PE16). 180 KVA</t>
  </si>
  <si>
    <t>Generador para PEAS Carampangue (PE01). 45 KVA</t>
  </si>
  <si>
    <t>Generador para PEAS Janequeo (PE17).  60 KVA</t>
  </si>
  <si>
    <t xml:space="preserve">Generador para PEAS Balmaceda (PE19). 40 KVA. </t>
  </si>
  <si>
    <t>Generador para PEAS Ecuador (PE06). 120 KVA</t>
  </si>
  <si>
    <t>Generador para PEAS Santa María (PE25).  30 KVA</t>
  </si>
  <si>
    <t xml:space="preserve">Generador para PEAS España (PE18) 40 KVA. </t>
  </si>
  <si>
    <t>Renovación de red (***)</t>
  </si>
  <si>
    <t>CRONOGRAMA BASE DE OBRAS</t>
  </si>
  <si>
    <t>AGUAS DECIMA S.A.</t>
  </si>
  <si>
    <t>SC 14-01</t>
  </si>
  <si>
    <t>PERIODO 2023-2037</t>
  </si>
  <si>
    <t>(*****) La potencia indicada para los generadores es referencial y en definitiva se definirá en la etapa de proyecto, para cumplir con el requerimiento técnico de la instalación.</t>
  </si>
  <si>
    <t>Modelación de redes AP</t>
  </si>
  <si>
    <t>Modelación de redes de agua potable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</si>
</sst>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 * #,##0_ ;_ * \-#,##0_ ;_ * &quot;-&quot;_ ;_ @_ "/>
    <numFmt numFmtId="164" formatCode="mmm/yyyy"/>
  </numFmts>
  <fonts count="7" x14ac:knownFonts="1">
    <font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9"/>
      <color rgb="FF000000"/>
      <name val="Arial Narrow"/>
      <family val="2"/>
    </font>
    <font>
      <sz val="9"/>
      <color rgb="FF000000"/>
      <name val="Arial Narrow"/>
      <family val="2"/>
    </font>
    <font>
      <sz val="9"/>
      <name val="Arial Narrow"/>
      <family val="2"/>
    </font>
    <font>
      <b/>
      <sz val="7"/>
      <name val="Corbe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top"/>
    </xf>
    <xf numFmtId="0" fontId="4" fillId="2" borderId="8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/>
    </xf>
    <xf numFmtId="0" fontId="5" fillId="3" borderId="0" xfId="0" applyFont="1" applyFill="1" applyAlignment="1">
      <alignment horizontal="right"/>
    </xf>
    <xf numFmtId="0" fontId="6" fillId="3" borderId="0" xfId="0" applyFont="1" applyFill="1" applyAlignment="1">
      <alignment horizontal="left" vertical="center"/>
    </xf>
    <xf numFmtId="0" fontId="5" fillId="3" borderId="0" xfId="0" applyFont="1" applyFill="1"/>
    <xf numFmtId="41" fontId="4" fillId="2" borderId="9" xfId="1" applyFont="1" applyFill="1" applyBorder="1" applyAlignment="1">
      <alignment horizontal="right"/>
    </xf>
    <xf numFmtId="41" fontId="4" fillId="2" borderId="5" xfId="1" applyFont="1" applyFill="1" applyBorder="1" applyAlignment="1">
      <alignment horizontal="right"/>
    </xf>
    <xf numFmtId="0" fontId="4" fillId="2" borderId="14" xfId="0" applyFont="1" applyFill="1" applyBorder="1" applyAlignment="1">
      <alignment horizontal="left" vertical="center"/>
    </xf>
    <xf numFmtId="0" fontId="4" fillId="2" borderId="16" xfId="0" applyFont="1" applyFill="1" applyBorder="1" applyAlignment="1">
      <alignment horizontal="left" vertical="center"/>
    </xf>
    <xf numFmtId="0" fontId="4" fillId="2" borderId="17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left" vertical="center"/>
    </xf>
    <xf numFmtId="0" fontId="4" fillId="2" borderId="20" xfId="0" applyFont="1" applyFill="1" applyBorder="1" applyAlignment="1">
      <alignment horizontal="left" vertical="center"/>
    </xf>
    <xf numFmtId="0" fontId="4" fillId="2" borderId="13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left" vertical="center" wrapText="1"/>
    </xf>
    <xf numFmtId="41" fontId="3" fillId="2" borderId="5" xfId="1" applyFont="1" applyFill="1" applyBorder="1" applyAlignment="1">
      <alignment horizontal="right"/>
    </xf>
    <xf numFmtId="41" fontId="4" fillId="2" borderId="15" xfId="1" applyFont="1" applyFill="1" applyBorder="1" applyAlignment="1">
      <alignment horizontal="right"/>
    </xf>
    <xf numFmtId="164" fontId="4" fillId="2" borderId="15" xfId="0" applyNumberFormat="1" applyFont="1" applyFill="1" applyBorder="1" applyAlignment="1">
      <alignment horizontal="center"/>
    </xf>
    <xf numFmtId="41" fontId="4" fillId="2" borderId="18" xfId="1" applyFont="1" applyFill="1" applyBorder="1" applyAlignment="1">
      <alignment horizontal="right"/>
    </xf>
    <xf numFmtId="0" fontId="4" fillId="2" borderId="18" xfId="0" applyFont="1" applyFill="1" applyBorder="1" applyAlignment="1">
      <alignment horizontal="center"/>
    </xf>
    <xf numFmtId="164" fontId="4" fillId="2" borderId="18" xfId="0" applyNumberFormat="1" applyFont="1" applyFill="1" applyBorder="1" applyAlignment="1">
      <alignment horizontal="center"/>
    </xf>
    <xf numFmtId="41" fontId="4" fillId="2" borderId="17" xfId="1" applyFont="1" applyFill="1" applyBorder="1" applyAlignment="1">
      <alignment horizontal="right"/>
    </xf>
    <xf numFmtId="0" fontId="4" fillId="2" borderId="17" xfId="0" applyFont="1" applyFill="1" applyBorder="1" applyAlignment="1">
      <alignment horizontal="center"/>
    </xf>
    <xf numFmtId="41" fontId="4" fillId="2" borderId="21" xfId="1" applyFont="1" applyFill="1" applyBorder="1" applyAlignment="1">
      <alignment horizontal="right"/>
    </xf>
    <xf numFmtId="0" fontId="4" fillId="2" borderId="21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2" fillId="0" borderId="0" xfId="0" applyFont="1"/>
    <xf numFmtId="0" fontId="4" fillId="0" borderId="1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indent="1"/>
    </xf>
    <xf numFmtId="0" fontId="4" fillId="2" borderId="6" xfId="0" applyFont="1" applyFill="1" applyBorder="1" applyAlignment="1">
      <alignment horizontal="left" vertical="top" indent="1"/>
    </xf>
    <xf numFmtId="0" fontId="4" fillId="2" borderId="2" xfId="0" applyFont="1" applyFill="1" applyBorder="1" applyAlignment="1">
      <alignment horizontal="left" vertical="top" indent="1"/>
    </xf>
    <xf numFmtId="0" fontId="4" fillId="2" borderId="10" xfId="0" applyFont="1" applyFill="1" applyBorder="1" applyAlignment="1">
      <alignment horizontal="left" vertical="top" indent="1"/>
    </xf>
    <xf numFmtId="0" fontId="4" fillId="0" borderId="12" xfId="0" applyFont="1" applyBorder="1" applyAlignment="1">
      <alignment horizontal="left" vertical="top" indent="1"/>
    </xf>
    <xf numFmtId="0" fontId="4" fillId="0" borderId="6" xfId="0" applyFont="1" applyBorder="1" applyAlignment="1">
      <alignment horizontal="left" vertical="top" indent="1"/>
    </xf>
    <xf numFmtId="0" fontId="4" fillId="0" borderId="2" xfId="0" applyFont="1" applyBorder="1" applyAlignment="1">
      <alignment horizontal="left" vertical="top" indent="1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PD%20A.D&#233;cima_09_2024\Tablas%20Cap%206_2023_FR_09.xlsx" TargetMode="External"/><Relationship Id="rId1" Type="http://schemas.microsoft.com/office/2006/relationships/xlExternalLinkPath/xlAlternateStartup" Target="Dropbox/AGUAS%20DECIMA/PD%202023/PD%20A.D&#233;cima_09_2024/Tablas%20Cap%206_2023_FR_0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uadro 6-1 (V8)"/>
      <sheetName val="Cuadro 6-1 (V7)"/>
      <sheetName val="Cuadro 6-1 (V6)"/>
      <sheetName val="Cuadro 6-1 (V5)"/>
      <sheetName val="Cuadro 6-1 (V4)"/>
      <sheetName val="Cuadro 6-1 (V3)"/>
      <sheetName val="Cuadro 6-1 (V2)"/>
      <sheetName val="Cuadro 6-1"/>
    </sheetNames>
    <sheetDataSet>
      <sheetData sheetId="0">
        <row r="11">
          <cell r="N11">
            <v>15346.293113729069</v>
          </cell>
        </row>
        <row r="12">
          <cell r="N12">
            <v>615.42715006181834</v>
          </cell>
        </row>
        <row r="13">
          <cell r="N13">
            <v>397.37907483984725</v>
          </cell>
        </row>
        <row r="14">
          <cell r="G14">
            <v>511</v>
          </cell>
        </row>
        <row r="15">
          <cell r="G15">
            <v>222</v>
          </cell>
        </row>
        <row r="16">
          <cell r="G16">
            <v>222</v>
          </cell>
        </row>
        <row r="17">
          <cell r="G17">
            <v>222</v>
          </cell>
        </row>
        <row r="18">
          <cell r="M18">
            <v>7286.5238830526414</v>
          </cell>
        </row>
        <row r="19">
          <cell r="G19">
            <v>600</v>
          </cell>
        </row>
        <row r="21">
          <cell r="K21">
            <v>4590</v>
          </cell>
        </row>
        <row r="22">
          <cell r="L22">
            <v>3258.9</v>
          </cell>
        </row>
        <row r="23">
          <cell r="L23">
            <v>1101.5999999999999</v>
          </cell>
        </row>
        <row r="24">
          <cell r="L24">
            <v>1514.7</v>
          </cell>
        </row>
        <row r="25">
          <cell r="P25">
            <v>1961</v>
          </cell>
        </row>
        <row r="26">
          <cell r="R26">
            <v>4240</v>
          </cell>
        </row>
        <row r="27">
          <cell r="S27">
            <v>2386.7999999999997</v>
          </cell>
        </row>
        <row r="28">
          <cell r="S28">
            <v>357.42</v>
          </cell>
        </row>
        <row r="29">
          <cell r="S29">
            <v>399.28000000000003</v>
          </cell>
        </row>
        <row r="30">
          <cell r="S30">
            <v>441.14000000000004</v>
          </cell>
        </row>
        <row r="31">
          <cell r="H31">
            <v>326</v>
          </cell>
        </row>
        <row r="32">
          <cell r="S32">
            <v>3000</v>
          </cell>
        </row>
        <row r="33">
          <cell r="F33">
            <v>5600</v>
          </cell>
          <cell r="G33">
            <v>5600</v>
          </cell>
        </row>
        <row r="34">
          <cell r="H34">
            <v>7000</v>
          </cell>
          <cell r="I34">
            <v>7000</v>
          </cell>
          <cell r="J34">
            <v>7000</v>
          </cell>
          <cell r="K34">
            <v>7000</v>
          </cell>
          <cell r="L34">
            <v>7000</v>
          </cell>
          <cell r="M34">
            <v>7000</v>
          </cell>
          <cell r="N34">
            <v>7000</v>
          </cell>
          <cell r="O34">
            <v>7000</v>
          </cell>
          <cell r="P34">
            <v>7000</v>
          </cell>
          <cell r="Q34">
            <v>7000</v>
          </cell>
          <cell r="R34">
            <v>7000</v>
          </cell>
          <cell r="S34">
            <v>7000</v>
          </cell>
          <cell r="T34">
            <v>7000</v>
          </cell>
        </row>
        <row r="36">
          <cell r="G36">
            <v>250</v>
          </cell>
          <cell r="H36">
            <v>250</v>
          </cell>
          <cell r="I36">
            <v>250</v>
          </cell>
          <cell r="J36">
            <v>250</v>
          </cell>
          <cell r="K36">
            <v>250</v>
          </cell>
          <cell r="L36">
            <v>250</v>
          </cell>
          <cell r="M36">
            <v>250</v>
          </cell>
          <cell r="N36">
            <v>250</v>
          </cell>
          <cell r="O36">
            <v>250</v>
          </cell>
          <cell r="P36">
            <v>250</v>
          </cell>
          <cell r="Q36">
            <v>250</v>
          </cell>
          <cell r="R36">
            <v>250</v>
          </cell>
          <cell r="S36">
            <v>250</v>
          </cell>
          <cell r="T36">
            <v>250</v>
          </cell>
        </row>
        <row r="37">
          <cell r="F37">
            <v>330</v>
          </cell>
        </row>
        <row r="38">
          <cell r="O38">
            <v>758.25095326069072</v>
          </cell>
        </row>
        <row r="39">
          <cell r="P39">
            <v>905.14024400002631</v>
          </cell>
        </row>
        <row r="40">
          <cell r="Q40">
            <v>1370.1</v>
          </cell>
        </row>
        <row r="41">
          <cell r="Q41">
            <v>1250</v>
          </cell>
        </row>
        <row r="42">
          <cell r="Q42">
            <v>900</v>
          </cell>
        </row>
        <row r="43">
          <cell r="H43">
            <v>3000</v>
          </cell>
        </row>
        <row r="44">
          <cell r="H44">
            <v>1811.5942028985507</v>
          </cell>
        </row>
        <row r="45">
          <cell r="N45">
            <v>777.55382891905617</v>
          </cell>
        </row>
        <row r="46">
          <cell r="N46">
            <v>1937.4717074651894</v>
          </cell>
        </row>
        <row r="47">
          <cell r="N47">
            <v>1179.47778879509</v>
          </cell>
        </row>
        <row r="48">
          <cell r="K48">
            <v>1284.7947392070291</v>
          </cell>
        </row>
        <row r="49">
          <cell r="N49">
            <v>1590.7278236895932</v>
          </cell>
        </row>
        <row r="50">
          <cell r="I50">
            <v>341.29347680492879</v>
          </cell>
        </row>
        <row r="52">
          <cell r="J52">
            <v>4385.92</v>
          </cell>
        </row>
        <row r="53">
          <cell r="I53">
            <v>1087</v>
          </cell>
        </row>
        <row r="54">
          <cell r="I54">
            <v>200</v>
          </cell>
        </row>
        <row r="55">
          <cell r="I55">
            <v>408</v>
          </cell>
        </row>
        <row r="56">
          <cell r="I56">
            <v>226</v>
          </cell>
        </row>
        <row r="57">
          <cell r="H57">
            <v>489</v>
          </cell>
        </row>
        <row r="58">
          <cell r="H58">
            <v>226</v>
          </cell>
        </row>
        <row r="59">
          <cell r="H59">
            <v>226</v>
          </cell>
        </row>
        <row r="60">
          <cell r="F60">
            <v>3500</v>
          </cell>
          <cell r="G60">
            <v>3500</v>
          </cell>
        </row>
        <row r="61">
          <cell r="H61">
            <v>5250</v>
          </cell>
          <cell r="I61">
            <v>5250</v>
          </cell>
          <cell r="J61">
            <v>5250</v>
          </cell>
          <cell r="K61">
            <v>5250</v>
          </cell>
          <cell r="L61">
            <v>5250</v>
          </cell>
          <cell r="M61">
            <v>5250</v>
          </cell>
          <cell r="N61">
            <v>5250</v>
          </cell>
          <cell r="O61">
            <v>5250</v>
          </cell>
          <cell r="P61">
            <v>5250</v>
          </cell>
          <cell r="Q61">
            <v>5250</v>
          </cell>
          <cell r="R61">
            <v>5250</v>
          </cell>
          <cell r="S61">
            <v>5250</v>
          </cell>
          <cell r="T61">
            <v>5250</v>
          </cell>
        </row>
        <row r="63">
          <cell r="H63">
            <v>89012.315353779777</v>
          </cell>
        </row>
        <row r="64">
          <cell r="Q64">
            <v>350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40353-61B4-4627-8527-A799B0E2B6B2}">
  <dimension ref="B2:G72"/>
  <sheetViews>
    <sheetView tabSelected="1" topLeftCell="A10" workbookViewId="0">
      <selection activeCell="G20" sqref="G20"/>
    </sheetView>
  </sheetViews>
  <sheetFormatPr baseColWidth="10" defaultRowHeight="13.8" x14ac:dyDescent="0.3"/>
  <cols>
    <col min="3" max="3" width="26.88671875" customWidth="1"/>
    <col min="4" max="4" width="41.21875" bestFit="1" customWidth="1"/>
  </cols>
  <sheetData>
    <row r="2" spans="2:7" x14ac:dyDescent="0.3">
      <c r="B2" s="39" t="s">
        <v>96</v>
      </c>
    </row>
    <row r="3" spans="2:7" x14ac:dyDescent="0.3">
      <c r="B3" s="39" t="s">
        <v>99</v>
      </c>
    </row>
    <row r="4" spans="2:7" x14ac:dyDescent="0.3">
      <c r="B4" s="39" t="s">
        <v>97</v>
      </c>
    </row>
    <row r="5" spans="2:7" x14ac:dyDescent="0.3">
      <c r="B5" s="39" t="s">
        <v>98</v>
      </c>
    </row>
    <row r="6" spans="2:7" ht="14.4" thickBot="1" x14ac:dyDescent="0.35"/>
    <row r="7" spans="2:7" x14ac:dyDescent="0.3">
      <c r="B7" s="43" t="s">
        <v>0</v>
      </c>
      <c r="C7" s="43" t="s">
        <v>1</v>
      </c>
      <c r="D7" s="43" t="s">
        <v>2</v>
      </c>
      <c r="E7" s="1" t="s">
        <v>3</v>
      </c>
      <c r="F7" s="1" t="s">
        <v>5</v>
      </c>
      <c r="G7" s="1" t="s">
        <v>5</v>
      </c>
    </row>
    <row r="8" spans="2:7" ht="14.4" thickBot="1" x14ac:dyDescent="0.35">
      <c r="B8" s="44"/>
      <c r="C8" s="44"/>
      <c r="D8" s="44"/>
      <c r="E8" s="2" t="s">
        <v>4</v>
      </c>
      <c r="F8" s="2" t="s">
        <v>6</v>
      </c>
      <c r="G8" s="2" t="s">
        <v>7</v>
      </c>
    </row>
    <row r="9" spans="2:7" x14ac:dyDescent="0.3">
      <c r="B9" s="45" t="s">
        <v>8</v>
      </c>
      <c r="C9" s="3" t="s">
        <v>9</v>
      </c>
      <c r="D9" s="4" t="s">
        <v>10</v>
      </c>
      <c r="E9" s="19">
        <f>+'[1]Cuadro 6-1 (V8)'!$M$18</f>
        <v>7286.5238830526414</v>
      </c>
      <c r="F9" s="13">
        <v>2030</v>
      </c>
      <c r="G9" s="13">
        <v>2030</v>
      </c>
    </row>
    <row r="10" spans="2:7" x14ac:dyDescent="0.3">
      <c r="B10" s="46"/>
      <c r="C10" s="3" t="s">
        <v>11</v>
      </c>
      <c r="D10" s="4" t="s">
        <v>12</v>
      </c>
      <c r="E10" s="19">
        <f>+'[1]Cuadro 6-1 (V8)'!$N$11</f>
        <v>15346.293113729069</v>
      </c>
      <c r="F10" s="13">
        <v>2031</v>
      </c>
      <c r="G10" s="13">
        <v>2031</v>
      </c>
    </row>
    <row r="11" spans="2:7" x14ac:dyDescent="0.3">
      <c r="B11" s="46"/>
      <c r="C11" s="3" t="s">
        <v>13</v>
      </c>
      <c r="D11" s="4" t="s">
        <v>14</v>
      </c>
      <c r="E11" s="19">
        <f>+'[1]Cuadro 6-1 (V8)'!$N$12</f>
        <v>615.42715006181834</v>
      </c>
      <c r="F11" s="13">
        <v>2031</v>
      </c>
      <c r="G11" s="13">
        <v>2031</v>
      </c>
    </row>
    <row r="12" spans="2:7" x14ac:dyDescent="0.3">
      <c r="B12" s="46"/>
      <c r="C12" s="3" t="s">
        <v>15</v>
      </c>
      <c r="D12" s="4" t="s">
        <v>16</v>
      </c>
      <c r="E12" s="19">
        <f>+'[1]Cuadro 6-1 (V8)'!$N$13</f>
        <v>397.37907483984725</v>
      </c>
      <c r="F12" s="13">
        <v>2031</v>
      </c>
      <c r="G12" s="13">
        <v>2031</v>
      </c>
    </row>
    <row r="13" spans="2:7" x14ac:dyDescent="0.3">
      <c r="B13" s="46"/>
      <c r="C13" s="3" t="s">
        <v>17</v>
      </c>
      <c r="D13" s="4" t="s">
        <v>18</v>
      </c>
      <c r="E13" s="19">
        <f>+'[1]Cuadro 6-1 (V8)'!$G$14</f>
        <v>511</v>
      </c>
      <c r="F13" s="13">
        <v>2024</v>
      </c>
      <c r="G13" s="13">
        <v>2024</v>
      </c>
    </row>
    <row r="14" spans="2:7" x14ac:dyDescent="0.3">
      <c r="B14" s="46"/>
      <c r="C14" s="3" t="s">
        <v>17</v>
      </c>
      <c r="D14" s="4" t="s">
        <v>19</v>
      </c>
      <c r="E14" s="19">
        <f>+'[1]Cuadro 6-1 (V8)'!$G$15</f>
        <v>222</v>
      </c>
      <c r="F14" s="13">
        <v>2024</v>
      </c>
      <c r="G14" s="13">
        <v>2024</v>
      </c>
    </row>
    <row r="15" spans="2:7" x14ac:dyDescent="0.3">
      <c r="B15" s="46"/>
      <c r="C15" s="3" t="s">
        <v>17</v>
      </c>
      <c r="D15" s="4" t="s">
        <v>20</v>
      </c>
      <c r="E15" s="19">
        <f>+'[1]Cuadro 6-1 (V8)'!$G$16</f>
        <v>222</v>
      </c>
      <c r="F15" s="13">
        <v>2024</v>
      </c>
      <c r="G15" s="13">
        <v>2024</v>
      </c>
    </row>
    <row r="16" spans="2:7" ht="14.4" thickBot="1" x14ac:dyDescent="0.35">
      <c r="B16" s="46"/>
      <c r="C16" s="5" t="s">
        <v>17</v>
      </c>
      <c r="D16" s="6" t="s">
        <v>21</v>
      </c>
      <c r="E16" s="20">
        <f>+'[1]Cuadro 6-1 (V8)'!$G$17</f>
        <v>222</v>
      </c>
      <c r="F16" s="15">
        <v>2024</v>
      </c>
      <c r="G16" s="15">
        <v>2024</v>
      </c>
    </row>
    <row r="17" spans="2:7" ht="14.4" thickBot="1" x14ac:dyDescent="0.35">
      <c r="B17" s="47"/>
      <c r="C17" s="5"/>
      <c r="D17" s="7" t="s">
        <v>22</v>
      </c>
      <c r="E17" s="28">
        <f>+SUM(E9:E16)</f>
        <v>24822.623221683374</v>
      </c>
      <c r="F17" s="15"/>
      <c r="G17" s="15"/>
    </row>
    <row r="18" spans="2:7" ht="66" x14ac:dyDescent="0.3">
      <c r="B18" s="45" t="s">
        <v>23</v>
      </c>
      <c r="C18" s="11" t="s">
        <v>24</v>
      </c>
      <c r="D18" s="12" t="s">
        <v>58</v>
      </c>
      <c r="E18" s="19">
        <f>+'[1]Cuadro 6-1 (V8)'!$G$19</f>
        <v>600</v>
      </c>
      <c r="F18" s="13">
        <v>2024</v>
      </c>
      <c r="G18" s="13">
        <v>2024</v>
      </c>
    </row>
    <row r="19" spans="2:7" x14ac:dyDescent="0.3">
      <c r="B19" s="46"/>
      <c r="C19" s="11" t="s">
        <v>101</v>
      </c>
      <c r="D19" s="12" t="s">
        <v>102</v>
      </c>
      <c r="E19" s="19">
        <v>100</v>
      </c>
      <c r="F19" s="33">
        <v>45809</v>
      </c>
      <c r="G19" s="33">
        <v>45992</v>
      </c>
    </row>
    <row r="20" spans="2:7" ht="26.4" x14ac:dyDescent="0.3">
      <c r="B20" s="46"/>
      <c r="C20" s="14" t="s">
        <v>59</v>
      </c>
      <c r="D20" s="4" t="s">
        <v>25</v>
      </c>
      <c r="E20" s="19">
        <f>+'[1]Cuadro 6-1 (V8)'!$K$21</f>
        <v>4590</v>
      </c>
      <c r="F20" s="13">
        <v>2028</v>
      </c>
      <c r="G20" s="13">
        <v>2028</v>
      </c>
    </row>
    <row r="21" spans="2:7" ht="26.4" x14ac:dyDescent="0.3">
      <c r="B21" s="46"/>
      <c r="C21" s="14" t="s">
        <v>60</v>
      </c>
      <c r="D21" s="4" t="s">
        <v>26</v>
      </c>
      <c r="E21" s="19">
        <f>+'[1]Cuadro 6-1 (V8)'!$L$22</f>
        <v>3258.9</v>
      </c>
      <c r="F21" s="13">
        <v>2029</v>
      </c>
      <c r="G21" s="13">
        <v>2029</v>
      </c>
    </row>
    <row r="22" spans="2:7" ht="26.4" x14ac:dyDescent="0.3">
      <c r="B22" s="46"/>
      <c r="C22" s="14" t="s">
        <v>61</v>
      </c>
      <c r="D22" s="4" t="s">
        <v>27</v>
      </c>
      <c r="E22" s="19">
        <f>+'[1]Cuadro 6-1 (V8)'!$L$23</f>
        <v>1101.5999999999999</v>
      </c>
      <c r="F22" s="13">
        <v>2029</v>
      </c>
      <c r="G22" s="13">
        <v>2029</v>
      </c>
    </row>
    <row r="23" spans="2:7" ht="26.4" x14ac:dyDescent="0.3">
      <c r="B23" s="46"/>
      <c r="C23" s="14" t="s">
        <v>62</v>
      </c>
      <c r="D23" s="4" t="s">
        <v>28</v>
      </c>
      <c r="E23" s="19">
        <f>+'[1]Cuadro 6-1 (V8)'!$L$24</f>
        <v>1514.7</v>
      </c>
      <c r="F23" s="13">
        <v>2029</v>
      </c>
      <c r="G23" s="13">
        <v>2029</v>
      </c>
    </row>
    <row r="24" spans="2:7" ht="26.4" x14ac:dyDescent="0.3">
      <c r="B24" s="46"/>
      <c r="C24" s="14" t="s">
        <v>63</v>
      </c>
      <c r="D24" s="4" t="s">
        <v>29</v>
      </c>
      <c r="E24" s="19">
        <f>+'[1]Cuadro 6-1 (V8)'!$P$25</f>
        <v>1961</v>
      </c>
      <c r="F24" s="13">
        <v>2033</v>
      </c>
      <c r="G24" s="13">
        <v>2033</v>
      </c>
    </row>
    <row r="25" spans="2:7" ht="26.4" x14ac:dyDescent="0.3">
      <c r="B25" s="46"/>
      <c r="C25" s="14" t="s">
        <v>64</v>
      </c>
      <c r="D25" s="4" t="s">
        <v>30</v>
      </c>
      <c r="E25" s="19">
        <f>+'[1]Cuadro 6-1 (V8)'!$R$26</f>
        <v>4240</v>
      </c>
      <c r="F25" s="13">
        <v>2035</v>
      </c>
      <c r="G25" s="13">
        <v>2035</v>
      </c>
    </row>
    <row r="26" spans="2:7" ht="26.4" x14ac:dyDescent="0.3">
      <c r="B26" s="46"/>
      <c r="C26" s="14" t="s">
        <v>65</v>
      </c>
      <c r="D26" s="4" t="s">
        <v>31</v>
      </c>
      <c r="E26" s="19">
        <f>+'[1]Cuadro 6-1 (V8)'!$S$27</f>
        <v>2386.7999999999997</v>
      </c>
      <c r="F26" s="13">
        <v>2036</v>
      </c>
      <c r="G26" s="13">
        <v>2036</v>
      </c>
    </row>
    <row r="27" spans="2:7" ht="26.4" x14ac:dyDescent="0.3">
      <c r="B27" s="46"/>
      <c r="C27" s="14" t="s">
        <v>66</v>
      </c>
      <c r="D27" s="4" t="s">
        <v>32</v>
      </c>
      <c r="E27" s="19">
        <f>+'[1]Cuadro 6-1 (V8)'!$S$28</f>
        <v>357.42</v>
      </c>
      <c r="F27" s="13">
        <v>2036</v>
      </c>
      <c r="G27" s="13">
        <v>2036</v>
      </c>
    </row>
    <row r="28" spans="2:7" ht="26.4" x14ac:dyDescent="0.3">
      <c r="B28" s="46"/>
      <c r="C28" s="14" t="s">
        <v>67</v>
      </c>
      <c r="D28" s="4" t="s">
        <v>33</v>
      </c>
      <c r="E28" s="19">
        <f>+'[1]Cuadro 6-1 (V8)'!$S$29</f>
        <v>399.28000000000003</v>
      </c>
      <c r="F28" s="13">
        <v>2036</v>
      </c>
      <c r="G28" s="13">
        <v>2036</v>
      </c>
    </row>
    <row r="29" spans="2:7" ht="26.4" x14ac:dyDescent="0.3">
      <c r="B29" s="46"/>
      <c r="C29" s="14" t="s">
        <v>68</v>
      </c>
      <c r="D29" s="4" t="s">
        <v>34</v>
      </c>
      <c r="E29" s="19">
        <f>+'[1]Cuadro 6-1 (V8)'!$S$30</f>
        <v>441.14000000000004</v>
      </c>
      <c r="F29" s="13">
        <v>2036</v>
      </c>
      <c r="G29" s="13">
        <v>2036</v>
      </c>
    </row>
    <row r="30" spans="2:7" x14ac:dyDescent="0.3">
      <c r="B30" s="46"/>
      <c r="C30" s="3" t="s">
        <v>87</v>
      </c>
      <c r="D30" s="4" t="s">
        <v>75</v>
      </c>
      <c r="E30" s="19">
        <f>+'[1]Cuadro 6-1 (V8)'!$H$31</f>
        <v>326</v>
      </c>
      <c r="F30" s="13">
        <v>2025</v>
      </c>
      <c r="G30" s="13">
        <v>2025</v>
      </c>
    </row>
    <row r="31" spans="2:7" x14ac:dyDescent="0.3">
      <c r="B31" s="46"/>
      <c r="C31" s="3" t="s">
        <v>35</v>
      </c>
      <c r="D31" s="4" t="s">
        <v>36</v>
      </c>
      <c r="E31" s="19">
        <f>+'[1]Cuadro 6-1 (V8)'!$S$32</f>
        <v>3000</v>
      </c>
      <c r="F31" s="13">
        <v>2036</v>
      </c>
      <c r="G31" s="13">
        <v>2036</v>
      </c>
    </row>
    <row r="32" spans="2:7" x14ac:dyDescent="0.3">
      <c r="B32" s="46"/>
      <c r="C32" s="3" t="s">
        <v>69</v>
      </c>
      <c r="D32" s="4" t="s">
        <v>37</v>
      </c>
      <c r="E32" s="19">
        <f>+'[1]Cuadro 6-1 (V8)'!$F$33+'[1]Cuadro 6-1 (V8)'!$G$33</f>
        <v>11200</v>
      </c>
      <c r="F32" s="13">
        <v>2023</v>
      </c>
      <c r="G32" s="13">
        <v>2024</v>
      </c>
    </row>
    <row r="33" spans="2:7" ht="14.4" thickBot="1" x14ac:dyDescent="0.35">
      <c r="B33" s="46"/>
      <c r="C33" s="5" t="s">
        <v>69</v>
      </c>
      <c r="D33" s="6" t="s">
        <v>38</v>
      </c>
      <c r="E33" s="20">
        <f>+'[1]Cuadro 6-1 (V8)'!$H$34+'[1]Cuadro 6-1 (V8)'!$I$34+'[1]Cuadro 6-1 (V8)'!$J$34+'[1]Cuadro 6-1 (V8)'!$K$34+'[1]Cuadro 6-1 (V8)'!$L$34+'[1]Cuadro 6-1 (V8)'!$M$34+'[1]Cuadro 6-1 (V8)'!$N$34+'[1]Cuadro 6-1 (V8)'!$O$34+'[1]Cuadro 6-1 (V8)'!$P$34+'[1]Cuadro 6-1 (V8)'!$Q$34+'[1]Cuadro 6-1 (V8)'!$R$34+'[1]Cuadro 6-1 (V8)'!$S$34+'[1]Cuadro 6-1 (V8)'!$T$34</f>
        <v>91000</v>
      </c>
      <c r="F33" s="15">
        <v>2025</v>
      </c>
      <c r="G33" s="15">
        <v>2037</v>
      </c>
    </row>
    <row r="34" spans="2:7" ht="14.4" thickBot="1" x14ac:dyDescent="0.35">
      <c r="B34" s="48"/>
      <c r="C34" s="5"/>
      <c r="D34" s="7" t="s">
        <v>22</v>
      </c>
      <c r="E34" s="28">
        <f>+SUM(E18:E33)</f>
        <v>126476.84</v>
      </c>
      <c r="F34" s="15"/>
      <c r="G34" s="15"/>
    </row>
    <row r="35" spans="2:7" ht="26.4" x14ac:dyDescent="0.3">
      <c r="B35" s="49" t="s">
        <v>39</v>
      </c>
      <c r="C35" s="26" t="s">
        <v>76</v>
      </c>
      <c r="D35" s="21" t="s">
        <v>77</v>
      </c>
      <c r="E35" s="29">
        <f>+'[1]Cuadro 6-1 (V8)'!$G$36+'[1]Cuadro 6-1 (V8)'!$H$36+'[1]Cuadro 6-1 (V8)'!$I$36+'[1]Cuadro 6-1 (V8)'!$J$36+'[1]Cuadro 6-1 (V8)'!$K$36+'[1]Cuadro 6-1 (V8)'!$L$36+'[1]Cuadro 6-1 (V8)'!$M$36+'[1]Cuadro 6-1 (V8)'!$N$36+'[1]Cuadro 6-1 (V8)'!$O$36+'[1]Cuadro 6-1 (V8)'!$P$36+'[1]Cuadro 6-1 (V8)'!$Q$36+'[1]Cuadro 6-1 (V8)'!$R$36+'[1]Cuadro 6-1 (V8)'!$S$36+'[1]Cuadro 6-1 (V8)'!$T$36</f>
        <v>3500</v>
      </c>
      <c r="F35" s="30">
        <v>45383</v>
      </c>
      <c r="G35" s="30">
        <v>50131</v>
      </c>
    </row>
    <row r="36" spans="2:7" x14ac:dyDescent="0.3">
      <c r="B36" s="50"/>
      <c r="C36" s="22" t="s">
        <v>78</v>
      </c>
      <c r="D36" s="23" t="s">
        <v>10</v>
      </c>
      <c r="E36" s="31">
        <f>+'[1]Cuadro 6-1 (V8)'!$F$37</f>
        <v>330</v>
      </c>
      <c r="F36" s="32">
        <v>2023</v>
      </c>
      <c r="G36" s="32">
        <v>2023</v>
      </c>
    </row>
    <row r="37" spans="2:7" x14ac:dyDescent="0.3">
      <c r="B37" s="50"/>
      <c r="C37" s="22" t="s">
        <v>40</v>
      </c>
      <c r="D37" s="23" t="s">
        <v>10</v>
      </c>
      <c r="E37" s="31">
        <f>+'[1]Cuadro 6-1 (V8)'!$O$38</f>
        <v>758.25095326069072</v>
      </c>
      <c r="F37" s="32">
        <v>2032</v>
      </c>
      <c r="G37" s="32">
        <v>2032</v>
      </c>
    </row>
    <row r="38" spans="2:7" x14ac:dyDescent="0.3">
      <c r="B38" s="50"/>
      <c r="C38" s="22" t="s">
        <v>41</v>
      </c>
      <c r="D38" s="23" t="s">
        <v>10</v>
      </c>
      <c r="E38" s="31">
        <f>+'[1]Cuadro 6-1 (V8)'!$P$39</f>
        <v>905.14024400002631</v>
      </c>
      <c r="F38" s="32">
        <v>2033</v>
      </c>
      <c r="G38" s="32">
        <v>2033</v>
      </c>
    </row>
    <row r="39" spans="2:7" x14ac:dyDescent="0.3">
      <c r="B39" s="50"/>
      <c r="C39" s="22" t="s">
        <v>42</v>
      </c>
      <c r="D39" s="23" t="s">
        <v>10</v>
      </c>
      <c r="E39" s="31">
        <f>+'[1]Cuadro 6-1 (V8)'!$Q$40</f>
        <v>1370.1</v>
      </c>
      <c r="F39" s="32">
        <v>2034</v>
      </c>
      <c r="G39" s="32">
        <v>2034</v>
      </c>
    </row>
    <row r="40" spans="2:7" x14ac:dyDescent="0.3">
      <c r="B40" s="50"/>
      <c r="C40" s="22" t="s">
        <v>43</v>
      </c>
      <c r="D40" s="23" t="s">
        <v>10</v>
      </c>
      <c r="E40" s="31">
        <f>+'[1]Cuadro 6-1 (V8)'!$Q$41</f>
        <v>1250</v>
      </c>
      <c r="F40" s="32">
        <v>2034</v>
      </c>
      <c r="G40" s="32">
        <v>2034</v>
      </c>
    </row>
    <row r="41" spans="2:7" x14ac:dyDescent="0.3">
      <c r="B41" s="50"/>
      <c r="C41" s="22" t="s">
        <v>44</v>
      </c>
      <c r="D41" s="23" t="s">
        <v>10</v>
      </c>
      <c r="E41" s="31">
        <f>+'[1]Cuadro 6-1 (V8)'!$Q$42</f>
        <v>900</v>
      </c>
      <c r="F41" s="32">
        <v>2034</v>
      </c>
      <c r="G41" s="32">
        <v>2034</v>
      </c>
    </row>
    <row r="42" spans="2:7" x14ac:dyDescent="0.3">
      <c r="B42" s="50"/>
      <c r="C42" s="22" t="s">
        <v>45</v>
      </c>
      <c r="D42" s="23" t="s">
        <v>46</v>
      </c>
      <c r="E42" s="31">
        <f>+'[1]Cuadro 6-1 (V8)'!$H$43</f>
        <v>3000</v>
      </c>
      <c r="F42" s="33">
        <v>45658</v>
      </c>
      <c r="G42" s="33">
        <v>45809</v>
      </c>
    </row>
    <row r="43" spans="2:7" x14ac:dyDescent="0.3">
      <c r="B43" s="50"/>
      <c r="C43" s="22" t="s">
        <v>41</v>
      </c>
      <c r="D43" s="23" t="s">
        <v>79</v>
      </c>
      <c r="E43" s="31">
        <f>+'[1]Cuadro 6-1 (V8)'!$H$44</f>
        <v>1811.5942028985507</v>
      </c>
      <c r="F43" s="32">
        <v>2025</v>
      </c>
      <c r="G43" s="32">
        <v>2025</v>
      </c>
    </row>
    <row r="44" spans="2:7" x14ac:dyDescent="0.3">
      <c r="B44" s="50"/>
      <c r="C44" s="22" t="s">
        <v>47</v>
      </c>
      <c r="D44" s="23" t="s">
        <v>48</v>
      </c>
      <c r="E44" s="31">
        <v>100</v>
      </c>
      <c r="F44" s="32">
        <v>2025</v>
      </c>
      <c r="G44" s="32">
        <v>2025</v>
      </c>
    </row>
    <row r="45" spans="2:7" ht="26.4" x14ac:dyDescent="0.3">
      <c r="B45" s="50"/>
      <c r="C45" s="22" t="s">
        <v>49</v>
      </c>
      <c r="D45" s="27" t="s">
        <v>80</v>
      </c>
      <c r="E45" s="31">
        <f>+'[1]Cuadro 6-1 (V8)'!$N$45</f>
        <v>777.55382891905617</v>
      </c>
      <c r="F45" s="32">
        <v>2031</v>
      </c>
      <c r="G45" s="32">
        <v>2031</v>
      </c>
    </row>
    <row r="46" spans="2:7" ht="26.4" x14ac:dyDescent="0.3">
      <c r="B46" s="50"/>
      <c r="C46" s="22" t="s">
        <v>49</v>
      </c>
      <c r="D46" s="27" t="s">
        <v>81</v>
      </c>
      <c r="E46" s="31">
        <f>+'[1]Cuadro 6-1 (V8)'!$N$46</f>
        <v>1937.4717074651894</v>
      </c>
      <c r="F46" s="32">
        <v>2031</v>
      </c>
      <c r="G46" s="32">
        <v>2031</v>
      </c>
    </row>
    <row r="47" spans="2:7" ht="26.4" x14ac:dyDescent="0.3">
      <c r="B47" s="50"/>
      <c r="C47" s="22" t="s">
        <v>49</v>
      </c>
      <c r="D47" s="27" t="s">
        <v>82</v>
      </c>
      <c r="E47" s="31">
        <f>+'[1]Cuadro 6-1 (V8)'!$N$47</f>
        <v>1179.47778879509</v>
      </c>
      <c r="F47" s="32">
        <v>2031</v>
      </c>
      <c r="G47" s="32">
        <v>2031</v>
      </c>
    </row>
    <row r="48" spans="2:7" ht="26.4" x14ac:dyDescent="0.3">
      <c r="B48" s="50"/>
      <c r="C48" s="22" t="s">
        <v>49</v>
      </c>
      <c r="D48" s="27" t="s">
        <v>83</v>
      </c>
      <c r="E48" s="31">
        <f>+'[1]Cuadro 6-1 (V8)'!$K$48</f>
        <v>1284.7947392070291</v>
      </c>
      <c r="F48" s="32">
        <v>2028</v>
      </c>
      <c r="G48" s="32">
        <v>2028</v>
      </c>
    </row>
    <row r="49" spans="2:7" ht="26.4" x14ac:dyDescent="0.3">
      <c r="B49" s="50"/>
      <c r="C49" s="22" t="s">
        <v>49</v>
      </c>
      <c r="D49" s="27" t="s">
        <v>85</v>
      </c>
      <c r="E49" s="31">
        <f>+'[1]Cuadro 6-1 (V8)'!$N$49</f>
        <v>1590.7278236895932</v>
      </c>
      <c r="F49" s="32">
        <v>2031</v>
      </c>
      <c r="G49" s="32">
        <v>2031</v>
      </c>
    </row>
    <row r="50" spans="2:7" ht="26.4" x14ac:dyDescent="0.3">
      <c r="B50" s="50"/>
      <c r="C50" s="22" t="s">
        <v>49</v>
      </c>
      <c r="D50" s="27" t="s">
        <v>84</v>
      </c>
      <c r="E50" s="31">
        <f>+'[1]Cuadro 6-1 (V8)'!$I$50</f>
        <v>341.29347680492879</v>
      </c>
      <c r="F50" s="32">
        <v>2026</v>
      </c>
      <c r="G50" s="32">
        <v>2026</v>
      </c>
    </row>
    <row r="51" spans="2:7" ht="26.4" x14ac:dyDescent="0.3">
      <c r="B51" s="50"/>
      <c r="C51" s="22" t="s">
        <v>50</v>
      </c>
      <c r="D51" s="27" t="s">
        <v>86</v>
      </c>
      <c r="E51" s="31">
        <f>+'[1]Cuadro 6-1 (V8)'!$J$52</f>
        <v>4385.92</v>
      </c>
      <c r="F51" s="32">
        <v>2027</v>
      </c>
      <c r="G51" s="32">
        <v>2027</v>
      </c>
    </row>
    <row r="52" spans="2:7" x14ac:dyDescent="0.3">
      <c r="B52" s="50"/>
      <c r="C52" s="3" t="s">
        <v>87</v>
      </c>
      <c r="D52" s="23" t="s">
        <v>88</v>
      </c>
      <c r="E52" s="31">
        <f>+'[1]Cuadro 6-1 (V8)'!$I$53</f>
        <v>1087</v>
      </c>
      <c r="F52" s="32">
        <v>2026</v>
      </c>
      <c r="G52" s="32">
        <v>2026</v>
      </c>
    </row>
    <row r="53" spans="2:7" x14ac:dyDescent="0.3">
      <c r="B53" s="50"/>
      <c r="C53" s="3" t="s">
        <v>87</v>
      </c>
      <c r="D53" s="23" t="s">
        <v>89</v>
      </c>
      <c r="E53" s="31">
        <f>+'[1]Cuadro 6-1 (V8)'!$I$54</f>
        <v>200</v>
      </c>
      <c r="F53" s="32">
        <v>2026</v>
      </c>
      <c r="G53" s="32">
        <v>2026</v>
      </c>
    </row>
    <row r="54" spans="2:7" x14ac:dyDescent="0.3">
      <c r="B54" s="50"/>
      <c r="C54" s="23" t="s">
        <v>87</v>
      </c>
      <c r="D54" s="23" t="s">
        <v>90</v>
      </c>
      <c r="E54" s="34">
        <f>+'[1]Cuadro 6-1 (V8)'!$I$55</f>
        <v>408</v>
      </c>
      <c r="F54" s="35">
        <v>2026</v>
      </c>
      <c r="G54" s="35">
        <v>2026</v>
      </c>
    </row>
    <row r="55" spans="2:7" x14ac:dyDescent="0.3">
      <c r="B55" s="50"/>
      <c r="C55" s="23" t="s">
        <v>87</v>
      </c>
      <c r="D55" s="23" t="s">
        <v>91</v>
      </c>
      <c r="E55" s="34">
        <f>+'[1]Cuadro 6-1 (V8)'!$I$56</f>
        <v>226</v>
      </c>
      <c r="F55" s="35">
        <v>2026</v>
      </c>
      <c r="G55" s="35">
        <v>2026</v>
      </c>
    </row>
    <row r="56" spans="2:7" x14ac:dyDescent="0.3">
      <c r="B56" s="50"/>
      <c r="C56" s="23" t="s">
        <v>87</v>
      </c>
      <c r="D56" s="23" t="s">
        <v>92</v>
      </c>
      <c r="E56" s="34">
        <f>+'[1]Cuadro 6-1 (V8)'!$H$57</f>
        <v>489</v>
      </c>
      <c r="F56" s="35">
        <v>2025</v>
      </c>
      <c r="G56" s="35">
        <v>2025</v>
      </c>
    </row>
    <row r="57" spans="2:7" x14ac:dyDescent="0.3">
      <c r="B57" s="50"/>
      <c r="C57" s="23" t="s">
        <v>87</v>
      </c>
      <c r="D57" s="23" t="s">
        <v>93</v>
      </c>
      <c r="E57" s="34">
        <f>+'[1]Cuadro 6-1 (V8)'!$H$58</f>
        <v>226</v>
      </c>
      <c r="F57" s="35">
        <v>2025</v>
      </c>
      <c r="G57" s="35">
        <v>2025</v>
      </c>
    </row>
    <row r="58" spans="2:7" x14ac:dyDescent="0.3">
      <c r="B58" s="50"/>
      <c r="C58" s="23" t="s">
        <v>87</v>
      </c>
      <c r="D58" s="23" t="s">
        <v>94</v>
      </c>
      <c r="E58" s="34">
        <f>+'[1]Cuadro 6-1 (V8)'!$H$59</f>
        <v>226</v>
      </c>
      <c r="F58" s="35">
        <v>2025</v>
      </c>
      <c r="G58" s="35">
        <v>2025</v>
      </c>
    </row>
    <row r="59" spans="2:7" x14ac:dyDescent="0.3">
      <c r="B59" s="50"/>
      <c r="C59" s="22" t="s">
        <v>95</v>
      </c>
      <c r="D59" s="23" t="s">
        <v>51</v>
      </c>
      <c r="E59" s="31">
        <f>+'[1]Cuadro 6-1 (V8)'!$F$60+'[1]Cuadro 6-1 (V8)'!$G$60</f>
        <v>7000</v>
      </c>
      <c r="F59" s="32">
        <v>2023</v>
      </c>
      <c r="G59" s="32">
        <v>2024</v>
      </c>
    </row>
    <row r="60" spans="2:7" ht="14.4" thickBot="1" x14ac:dyDescent="0.35">
      <c r="B60" s="50"/>
      <c r="C60" s="24" t="s">
        <v>95</v>
      </c>
      <c r="D60" s="25" t="s">
        <v>52</v>
      </c>
      <c r="E60" s="36">
        <f>+'[1]Cuadro 6-1 (V8)'!$H$61+'[1]Cuadro 6-1 (V8)'!$I$61+'[1]Cuadro 6-1 (V8)'!$J$61+'[1]Cuadro 6-1 (V8)'!$K$61+'[1]Cuadro 6-1 (V8)'!$L$61+'[1]Cuadro 6-1 (V8)'!$M$61+'[1]Cuadro 6-1 (V8)'!$N$61+'[1]Cuadro 6-1 (V8)'!$O$61+'[1]Cuadro 6-1 (V8)'!$P$61+'[1]Cuadro 6-1 (V8)'!$Q$61+'[1]Cuadro 6-1 (V8)'!$R$61+'[1]Cuadro 6-1 (V8)'!$S$61+'[1]Cuadro 6-1 (V8)'!$T$61</f>
        <v>68250</v>
      </c>
      <c r="F60" s="37">
        <v>2025</v>
      </c>
      <c r="G60" s="37">
        <v>2037</v>
      </c>
    </row>
    <row r="61" spans="2:7" ht="14.4" thickBot="1" x14ac:dyDescent="0.35">
      <c r="B61" s="51"/>
      <c r="C61" s="5"/>
      <c r="D61" s="7" t="s">
        <v>22</v>
      </c>
      <c r="E61" s="28">
        <f>+SUM(E35:E60)</f>
        <v>103534.32476504016</v>
      </c>
      <c r="F61" s="15"/>
      <c r="G61" s="15"/>
    </row>
    <row r="62" spans="2:7" x14ac:dyDescent="0.3">
      <c r="B62" s="40" t="s">
        <v>53</v>
      </c>
      <c r="C62" s="3" t="s">
        <v>54</v>
      </c>
      <c r="D62" s="4" t="s">
        <v>55</v>
      </c>
      <c r="E62" s="19">
        <f>+'[1]Cuadro 6-1 (V8)'!$H$63</f>
        <v>89012.315353779777</v>
      </c>
      <c r="F62" s="13">
        <v>2025</v>
      </c>
      <c r="G62" s="13">
        <v>2025</v>
      </c>
    </row>
    <row r="63" spans="2:7" ht="14.4" thickBot="1" x14ac:dyDescent="0.35">
      <c r="B63" s="41"/>
      <c r="C63" s="24" t="s">
        <v>56</v>
      </c>
      <c r="D63" s="25" t="s">
        <v>57</v>
      </c>
      <c r="E63" s="36">
        <f>+'[1]Cuadro 6-1 (V8)'!$Q$64</f>
        <v>350</v>
      </c>
      <c r="F63" s="37">
        <v>2034</v>
      </c>
      <c r="G63" s="37">
        <v>2034</v>
      </c>
    </row>
    <row r="64" spans="2:7" ht="14.4" thickBot="1" x14ac:dyDescent="0.35">
      <c r="B64" s="42"/>
      <c r="C64" s="5"/>
      <c r="D64" s="7" t="s">
        <v>22</v>
      </c>
      <c r="E64" s="28">
        <f>+SUM(E62:E63)</f>
        <v>89362.315353779777</v>
      </c>
      <c r="F64" s="15"/>
      <c r="G64" s="15"/>
    </row>
    <row r="65" spans="2:7" ht="14.4" thickBot="1" x14ac:dyDescent="0.35">
      <c r="B65" s="9"/>
      <c r="C65" s="8"/>
      <c r="D65" s="10"/>
      <c r="E65" s="28">
        <f>+E64+E61+E34+E17</f>
        <v>344196.10334050335</v>
      </c>
      <c r="F65" s="38">
        <v>2023</v>
      </c>
      <c r="G65" s="38">
        <v>2037</v>
      </c>
    </row>
    <row r="68" spans="2:7" x14ac:dyDescent="0.3">
      <c r="B68" s="16" t="s">
        <v>70</v>
      </c>
      <c r="C68" s="17" t="s">
        <v>71</v>
      </c>
    </row>
    <row r="69" spans="2:7" x14ac:dyDescent="0.3">
      <c r="B69" s="18"/>
      <c r="C69" s="17" t="s">
        <v>72</v>
      </c>
    </row>
    <row r="70" spans="2:7" x14ac:dyDescent="0.3">
      <c r="B70" s="18"/>
      <c r="C70" s="17" t="s">
        <v>73</v>
      </c>
    </row>
    <row r="71" spans="2:7" x14ac:dyDescent="0.3">
      <c r="B71" s="18"/>
      <c r="C71" s="17" t="s">
        <v>74</v>
      </c>
    </row>
    <row r="72" spans="2:7" x14ac:dyDescent="0.3">
      <c r="B72" s="18"/>
      <c r="C72" s="17" t="s">
        <v>100</v>
      </c>
    </row>
  </sheetData>
  <mergeCells count="7">
    <mergeCell ref="B62:B64"/>
    <mergeCell ref="B7:B8"/>
    <mergeCell ref="C7:C8"/>
    <mergeCell ref="D7:D8"/>
    <mergeCell ref="B9:B17"/>
    <mergeCell ref="B18:B34"/>
    <mergeCell ref="B35:B6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3CE1E-C998-4428-91A1-E686F115CEB7}">
  <dimension ref="A1"/>
  <sheetViews>
    <sheetView workbookViewId="0"/>
  </sheetViews>
  <sheetFormatPr baseColWidth="10" defaultRowHeight="13.8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CB2ED-6F91-403B-B515-EE8AE916DEAC}">
  <dimension ref="A1"/>
  <sheetViews>
    <sheetView workbookViewId="0"/>
  </sheetViews>
  <sheetFormatPr baseColWidth="10" defaultRowHeight="13.8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F545E-8DA9-4DCA-8161-A49E9878C5F0}">
  <dimension ref="A1"/>
  <sheetViews>
    <sheetView workbookViewId="0"/>
  </sheetViews>
  <sheetFormatPr baseColWidth="10" defaultRowHeight="13.8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Cronograma Base </vt:lpstr>
      <vt:lpstr>Hoja2</vt:lpstr>
      <vt:lpstr>Hoja3</vt:lpstr>
      <vt:lpstr>Hoja4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Rojas A.</dc:creator>
  <cp:lastModifiedBy>Victoria Rojas A.</cp:lastModifiedBy>
  <dcterms:created xsi:type="dcterms:W3CDTF">2024-10-10T20:15:32Z</dcterms:created>
  <dcterms:modified xsi:type="dcterms:W3CDTF">2025-04-01T13:51:30Z</dcterms:modified>
</cp:coreProperties>
</file>